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15580" yWindow="780" windowWidth="26260" windowHeight="23760" tabRatio="500"/>
  </bookViews>
  <sheets>
    <sheet name="SGG" sheetId="6" r:id="rId1"/>
    <sheet name="SGG dashboard" sheetId="7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3" i="6" l="1"/>
  <c r="I13" i="6"/>
  <c r="G17" i="6"/>
  <c r="I17" i="6"/>
  <c r="G15" i="6"/>
  <c r="I15" i="6"/>
  <c r="G19" i="6"/>
  <c r="I19" i="6"/>
  <c r="I21" i="6"/>
  <c r="I22" i="6"/>
  <c r="G27" i="6"/>
  <c r="I27" i="6"/>
  <c r="G31" i="6"/>
  <c r="I31" i="6"/>
  <c r="I37" i="6"/>
  <c r="I38" i="6"/>
  <c r="I86" i="6"/>
  <c r="J13" i="6"/>
  <c r="J17" i="6"/>
  <c r="J15" i="6"/>
  <c r="J19" i="6"/>
  <c r="J21" i="6"/>
  <c r="J22" i="6"/>
  <c r="J27" i="6"/>
  <c r="J31" i="6"/>
  <c r="J37" i="6"/>
  <c r="J38" i="6"/>
  <c r="J86" i="6"/>
  <c r="K13" i="6"/>
  <c r="K17" i="6"/>
  <c r="K15" i="6"/>
  <c r="K19" i="6"/>
  <c r="K21" i="6"/>
  <c r="K22" i="6"/>
  <c r="K27" i="6"/>
  <c r="K31" i="6"/>
  <c r="K37" i="6"/>
  <c r="K38" i="6"/>
  <c r="K86" i="6"/>
  <c r="I87" i="6"/>
  <c r="M86" i="6"/>
  <c r="M3" i="6"/>
  <c r="M4" i="6"/>
  <c r="M5" i="6"/>
  <c r="M6" i="6"/>
  <c r="M7" i="6"/>
  <c r="M8" i="6"/>
  <c r="G29" i="6"/>
  <c r="I29" i="6"/>
  <c r="G33" i="6"/>
  <c r="I33" i="6"/>
  <c r="G35" i="6"/>
  <c r="I35" i="6"/>
  <c r="G43" i="6"/>
  <c r="I43" i="6"/>
  <c r="G45" i="6"/>
  <c r="I45" i="6"/>
  <c r="G47" i="6"/>
  <c r="I47" i="6"/>
  <c r="G49" i="6"/>
  <c r="I49" i="6"/>
  <c r="G51" i="6"/>
  <c r="I51" i="6"/>
  <c r="I53" i="6"/>
  <c r="I54" i="6"/>
  <c r="G59" i="6"/>
  <c r="I59" i="6"/>
  <c r="G61" i="6"/>
  <c r="I61" i="6"/>
  <c r="G63" i="6"/>
  <c r="I63" i="6"/>
  <c r="G65" i="6"/>
  <c r="I65" i="6"/>
  <c r="G67" i="6"/>
  <c r="I67" i="6"/>
  <c r="I69" i="6"/>
  <c r="I70" i="6"/>
  <c r="G75" i="6"/>
  <c r="I75" i="6"/>
  <c r="G77" i="6"/>
  <c r="I77" i="6"/>
  <c r="G79" i="6"/>
  <c r="I79" i="6"/>
  <c r="G81" i="6"/>
  <c r="I81" i="6"/>
  <c r="I83" i="6"/>
  <c r="I84" i="6"/>
  <c r="N3" i="6"/>
  <c r="N4" i="6"/>
  <c r="N5" i="6"/>
  <c r="N6" i="6"/>
  <c r="N7" i="6"/>
  <c r="N8" i="6"/>
  <c r="J29" i="6"/>
  <c r="J33" i="6"/>
  <c r="J35" i="6"/>
  <c r="J43" i="6"/>
  <c r="J45" i="6"/>
  <c r="J47" i="6"/>
  <c r="J49" i="6"/>
  <c r="J51" i="6"/>
  <c r="J53" i="6"/>
  <c r="J54" i="6"/>
  <c r="J59" i="6"/>
  <c r="J61" i="6"/>
  <c r="J63" i="6"/>
  <c r="J65" i="6"/>
  <c r="J67" i="6"/>
  <c r="J69" i="6"/>
  <c r="J70" i="6"/>
  <c r="J75" i="6"/>
  <c r="J77" i="6"/>
  <c r="J79" i="6"/>
  <c r="J81" i="6"/>
  <c r="J83" i="6"/>
  <c r="J84" i="6"/>
  <c r="O3" i="6"/>
  <c r="O4" i="6"/>
  <c r="O5" i="6"/>
  <c r="O6" i="6"/>
  <c r="O7" i="6"/>
  <c r="O8" i="6"/>
  <c r="K29" i="6"/>
  <c r="K33" i="6"/>
  <c r="K35" i="6"/>
  <c r="K43" i="6"/>
  <c r="K45" i="6"/>
  <c r="K47" i="6"/>
  <c r="K49" i="6"/>
  <c r="K51" i="6"/>
  <c r="K53" i="6"/>
  <c r="K54" i="6"/>
  <c r="K59" i="6"/>
  <c r="K61" i="6"/>
  <c r="K63" i="6"/>
  <c r="K65" i="6"/>
  <c r="K67" i="6"/>
  <c r="K69" i="6"/>
  <c r="K70" i="6"/>
  <c r="K75" i="6"/>
  <c r="K77" i="6"/>
  <c r="K79" i="6"/>
  <c r="K81" i="6"/>
  <c r="K83" i="6"/>
  <c r="K84" i="6"/>
  <c r="I82" i="6"/>
  <c r="I68" i="6"/>
  <c r="I52" i="6"/>
  <c r="I36" i="6"/>
  <c r="I20" i="6"/>
  <c r="K8" i="6"/>
  <c r="J8" i="6"/>
  <c r="I8" i="6"/>
</calcChain>
</file>

<file path=xl/comments1.xml><?xml version="1.0" encoding="utf-8"?>
<comments xmlns="http://schemas.openxmlformats.org/spreadsheetml/2006/main">
  <authors>
    <author>Werner Ravyse</author>
  </authors>
  <commentList>
    <comment ref="A18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User involvement includes making comments that developers will consider for integration into the game. Naturally, the later the comments come, the less likely they will be included.</t>
        </r>
      </text>
    </comment>
    <comment ref="A28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Can also be read as, the user is aware of the game status at all times</t>
        </r>
      </text>
    </comment>
    <comment ref="C32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This can include resources such as websites, books, journal articles or other sources not accessible from within the game.</t>
        </r>
      </text>
    </comment>
    <comment ref="B46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This implies that the game does not make use of a player avatar; this differs from option 2.</t>
        </r>
      </text>
    </comment>
    <comment ref="C46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This implies that you are given an avatar to play with, with no option to personalise it.</t>
        </r>
      </text>
    </comment>
    <comment ref="F48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Social cues primarily refer to NPC facial expressions.</t>
        </r>
      </text>
    </comment>
    <comment ref="A50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Competition for purposes of the SGG is regarded a component of psychological fidelity. Also, time pressure is considered as a form of competition (or competitor).</t>
        </r>
      </text>
    </comment>
    <comment ref="D50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Competition comes at major junctions in the game. This selection includes some time pressure, but no leaderboard.</t>
        </r>
      </text>
    </comment>
    <comment ref="E50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Regular competition within the game, leaderboard and some time pressure.</t>
        </r>
      </text>
    </comment>
    <comment ref="F50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Players are constantly facing challenges in the game, leaderboard, status rewards and demanding time pressures.</t>
        </r>
      </text>
    </comment>
    <comment ref="A58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The control mechanics refer to the devices and  actions needed to navigate the game-world.</t>
        </r>
      </text>
    </comment>
    <comment ref="A64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Resources refer to maps, inventories and other</t>
        </r>
      </text>
    </comment>
    <comment ref="A66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There are two parts to this question. Namely:
1. Do the tasks become more complex;
2. Does it happen gradually</t>
        </r>
      </text>
    </comment>
    <comment ref="A76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There are two parts to this question. Namely:
1. Does hinting happen automatically;
2. Is the hinting unobtrusive</t>
        </r>
      </text>
    </comment>
    <comment ref="A78" authorId="0">
      <text>
        <r>
          <rPr>
            <b/>
            <sz val="9"/>
            <color indexed="81"/>
            <rFont val="Calibri"/>
            <family val="2"/>
          </rPr>
          <t>Werner Ravyse:</t>
        </r>
        <r>
          <rPr>
            <sz val="9"/>
            <color indexed="81"/>
            <rFont val="Calibri"/>
            <family val="2"/>
          </rPr>
          <t xml:space="preserve">
Tailored reactions primarily refer to reactions that correlate to the player's previous game activities.</t>
        </r>
      </text>
    </comment>
  </commentList>
</comments>
</file>

<file path=xl/sharedStrings.xml><?xml version="1.0" encoding="utf-8"?>
<sst xmlns="http://schemas.openxmlformats.org/spreadsheetml/2006/main" count="177" uniqueCount="102">
  <si>
    <t>Learning</t>
  </si>
  <si>
    <t>Fun</t>
  </si>
  <si>
    <t>Interaction</t>
  </si>
  <si>
    <t>AI and adaptivity</t>
  </si>
  <si>
    <t>Selection</t>
  </si>
  <si>
    <t>L</t>
  </si>
  <si>
    <t>F</t>
  </si>
  <si>
    <t>D</t>
  </si>
  <si>
    <t>N</t>
  </si>
  <si>
    <t>R</t>
  </si>
  <si>
    <t>I</t>
  </si>
  <si>
    <t>A</t>
  </si>
  <si>
    <t xml:space="preserve">Game's three-dimensional rating: </t>
  </si>
  <si>
    <r>
      <t xml:space="preserve">Number of </t>
    </r>
    <r>
      <rPr>
        <i/>
        <sz val="11"/>
        <color theme="1"/>
        <rFont val="Calibri"/>
        <scheme val="minor"/>
      </rPr>
      <t>narrative</t>
    </r>
    <r>
      <rPr>
        <sz val="11"/>
        <color theme="1"/>
        <rFont val="Calibri"/>
        <scheme val="minor"/>
      </rPr>
      <t xml:space="preserve"> questions: </t>
    </r>
  </si>
  <si>
    <t>The skills required to progress in the game match the real-life skills to be learned:</t>
  </si>
  <si>
    <t>The end-user is involved in the game's production:</t>
  </si>
  <si>
    <t>Strongly disagree</t>
  </si>
  <si>
    <t>Disagree</t>
  </si>
  <si>
    <t>Agree</t>
  </si>
  <si>
    <t>Strongly agree</t>
  </si>
  <si>
    <t>Not at all</t>
  </si>
  <si>
    <t>Play-test beta version</t>
  </si>
  <si>
    <t>Play-test prototype</t>
  </si>
  <si>
    <t>Evaluate final version</t>
  </si>
  <si>
    <t>Collaborative design</t>
  </si>
  <si>
    <t>Feedback and debriefing</t>
  </si>
  <si>
    <r>
      <t xml:space="preserve">Number of </t>
    </r>
    <r>
      <rPr>
        <i/>
        <sz val="11"/>
        <color theme="1"/>
        <rFont val="Calibri"/>
        <scheme val="minor"/>
      </rPr>
      <t>feedback and debriefing</t>
    </r>
    <r>
      <rPr>
        <sz val="11"/>
        <color theme="1"/>
        <rFont val="Calibri"/>
        <scheme val="minor"/>
      </rPr>
      <t xml:space="preserve"> questions: </t>
    </r>
  </si>
  <si>
    <t>Rating for feedback and debriefing:</t>
  </si>
  <si>
    <t>Rating for narrative:</t>
  </si>
  <si>
    <r>
      <t xml:space="preserve">Number of </t>
    </r>
    <r>
      <rPr>
        <i/>
        <sz val="11"/>
        <color theme="1"/>
        <rFont val="Calibri"/>
        <scheme val="minor"/>
      </rPr>
      <t>realism</t>
    </r>
    <r>
      <rPr>
        <sz val="11"/>
        <color theme="1"/>
        <rFont val="Calibri"/>
        <scheme val="minor"/>
      </rPr>
      <t xml:space="preserve"> questions: </t>
    </r>
  </si>
  <si>
    <t>Rating for realism:</t>
  </si>
  <si>
    <r>
      <t xml:space="preserve">Number of </t>
    </r>
    <r>
      <rPr>
        <i/>
        <sz val="11"/>
        <color theme="1"/>
        <rFont val="Calibri"/>
        <scheme val="minor"/>
      </rPr>
      <t>interaction</t>
    </r>
    <r>
      <rPr>
        <sz val="11"/>
        <color theme="1"/>
        <rFont val="Calibri"/>
        <scheme val="minor"/>
      </rPr>
      <t xml:space="preserve"> questions: </t>
    </r>
  </si>
  <si>
    <t>Rating for interaction:</t>
  </si>
  <si>
    <r>
      <t xml:space="preserve">Number of </t>
    </r>
    <r>
      <rPr>
        <i/>
        <sz val="11"/>
        <color theme="1"/>
        <rFont val="Calibri"/>
        <scheme val="minor"/>
      </rPr>
      <t>AI and adaptivity</t>
    </r>
    <r>
      <rPr>
        <sz val="11"/>
        <color theme="1"/>
        <rFont val="Calibri"/>
        <scheme val="minor"/>
      </rPr>
      <t xml:space="preserve"> questions: </t>
    </r>
  </si>
  <si>
    <t>Rating for AI and adaptivity:</t>
  </si>
  <si>
    <r>
      <t xml:space="preserve">Contribution </t>
    </r>
    <r>
      <rPr>
        <b/>
        <sz val="11"/>
        <color theme="1"/>
        <rFont val="Calibri"/>
        <scheme val="minor"/>
      </rPr>
      <t>AI and adaptivity</t>
    </r>
    <r>
      <rPr>
        <sz val="11"/>
        <color theme="1"/>
        <rFont val="Calibri"/>
        <scheme val="minor"/>
      </rPr>
      <t xml:space="preserve"> makes to the game rating:</t>
    </r>
  </si>
  <si>
    <r>
      <t xml:space="preserve">Contribution </t>
    </r>
    <r>
      <rPr>
        <b/>
        <sz val="11"/>
        <color theme="1"/>
        <rFont val="Calibri"/>
        <scheme val="minor"/>
      </rPr>
      <t>interaction</t>
    </r>
    <r>
      <rPr>
        <sz val="11"/>
        <color theme="1"/>
        <rFont val="Calibri"/>
        <scheme val="minor"/>
      </rPr>
      <t xml:space="preserve"> makes to the game rating:</t>
    </r>
  </si>
  <si>
    <r>
      <t xml:space="preserve">Contribution </t>
    </r>
    <r>
      <rPr>
        <b/>
        <sz val="11"/>
        <color theme="1"/>
        <rFont val="Calibri"/>
        <scheme val="minor"/>
      </rPr>
      <t>realism</t>
    </r>
    <r>
      <rPr>
        <sz val="11"/>
        <color theme="1"/>
        <rFont val="Calibri"/>
        <scheme val="minor"/>
      </rPr>
      <t xml:space="preserve"> makes to the game rating:</t>
    </r>
  </si>
  <si>
    <r>
      <t xml:space="preserve">Contribution </t>
    </r>
    <r>
      <rPr>
        <b/>
        <sz val="11"/>
        <color theme="1"/>
        <rFont val="Calibri"/>
        <scheme val="minor"/>
      </rPr>
      <t>feedback and debriefing</t>
    </r>
    <r>
      <rPr>
        <sz val="11"/>
        <color theme="1"/>
        <rFont val="Calibri"/>
        <scheme val="minor"/>
      </rPr>
      <t xml:space="preserve"> makes to the game rating:</t>
    </r>
  </si>
  <si>
    <r>
      <t xml:space="preserve">Contribution </t>
    </r>
    <r>
      <rPr>
        <b/>
        <sz val="11"/>
        <color theme="1"/>
        <rFont val="Calibri"/>
        <scheme val="minor"/>
      </rPr>
      <t>narrative</t>
    </r>
    <r>
      <rPr>
        <sz val="11"/>
        <color theme="1"/>
        <rFont val="Calibri"/>
        <scheme val="minor"/>
      </rPr>
      <t xml:space="preserve"> makes to the game rating:</t>
    </r>
  </si>
  <si>
    <t>The cause-and-effect of game actions is communicated immediately:</t>
  </si>
  <si>
    <t>Game progress is communicated throughout:</t>
  </si>
  <si>
    <t>Learning support is provided when demanded and when required:</t>
  </si>
  <si>
    <t>Selectable content file</t>
  </si>
  <si>
    <t>Real-time teacher</t>
  </si>
  <si>
    <t>No support available</t>
  </si>
  <si>
    <t>Debriefing reports</t>
  </si>
  <si>
    <t>Learning evaluation</t>
  </si>
  <si>
    <t>No progress tracking</t>
  </si>
  <si>
    <t>Last game status</t>
  </si>
  <si>
    <t>Assessment metrics</t>
  </si>
  <si>
    <t>The game environment and in-game objects are tightly coupled to the learning material:</t>
  </si>
  <si>
    <t>NPC-to-player interaction is by means of:</t>
  </si>
  <si>
    <t>Voice and social cues</t>
  </si>
  <si>
    <t>Voice</t>
  </si>
  <si>
    <t>Short textual bursts</t>
  </si>
  <si>
    <t>Explanatory text</t>
  </si>
  <si>
    <t>There is no interaction</t>
  </si>
  <si>
    <t>Create avatar</t>
  </si>
  <si>
    <t>Customise avatar</t>
  </si>
  <si>
    <t>Select avatar</t>
  </si>
  <si>
    <t>No avatar options</t>
  </si>
  <si>
    <t>The game tasks become gradually more complex:</t>
  </si>
  <si>
    <t>Automatic and unobtrusive hinting is provided when players get stuck:</t>
  </si>
  <si>
    <t>Game responses are natural by means of tailored reactions/replies:</t>
  </si>
  <si>
    <t>The game adapts to player habits/preferences:</t>
  </si>
  <si>
    <t>Practice level</t>
  </si>
  <si>
    <t>Gameplay instructions</t>
  </si>
  <si>
    <t>No gameplay guidance</t>
  </si>
  <si>
    <t>Brief oral explanation</t>
  </si>
  <si>
    <t>Players acclimatise to the game's interface and environment by:</t>
  </si>
  <si>
    <t>Initial basic gameplay</t>
  </si>
  <si>
    <t>There is a perceived high degree of AI in the game:</t>
  </si>
  <si>
    <t>The story provides a fitting context for the learning material:</t>
  </si>
  <si>
    <t>Ex-game resources</t>
  </si>
  <si>
    <t>No avatar</t>
  </si>
  <si>
    <r>
      <rPr>
        <b/>
        <sz val="11"/>
        <color theme="1"/>
        <rFont val="Calibri"/>
        <scheme val="minor"/>
      </rPr>
      <t>NO</t>
    </r>
    <r>
      <rPr>
        <sz val="11"/>
        <color theme="1"/>
        <rFont val="Calibri"/>
        <scheme val="minor"/>
      </rPr>
      <t xml:space="preserve"> distinct breaks between play and learning are experienced:</t>
    </r>
  </si>
  <si>
    <t>The opportunity to recover from in-game mistakes is present within the game:</t>
  </si>
  <si>
    <t>In-game helper NPC</t>
  </si>
  <si>
    <t>The game tracks player progress to provide:</t>
  </si>
  <si>
    <t>Highly realistic</t>
  </si>
  <si>
    <t>High quality</t>
  </si>
  <si>
    <t>Low quality</t>
  </si>
  <si>
    <t>Poor</t>
  </si>
  <si>
    <t>Average</t>
  </si>
  <si>
    <t>The game's graphics, animation and sound are:</t>
  </si>
  <si>
    <t>Realism (fidelity)</t>
  </si>
  <si>
    <t>Highly competitive</t>
  </si>
  <si>
    <t>Regularly competitive</t>
  </si>
  <si>
    <t>Time as only competitor</t>
  </si>
  <si>
    <t>Non-competitive</t>
  </si>
  <si>
    <t>Boss fights only</t>
  </si>
  <si>
    <t>A high number of preference settings are available to the user:</t>
  </si>
  <si>
    <t>The game's competitiveness element can be described as:</t>
  </si>
  <si>
    <t>Partly agree and disagree</t>
  </si>
  <si>
    <t>Dynamic</t>
  </si>
  <si>
    <t>Game rating</t>
  </si>
  <si>
    <t>The game resources are clearly shown and easily accessible throughout:</t>
  </si>
  <si>
    <t>The control mechanics are easily mastered:</t>
  </si>
  <si>
    <t>Backstory and production</t>
  </si>
  <si>
    <t>The opportunity for a personalised game presence is presented:</t>
  </si>
  <si>
    <t>Addendum XII: Serious Games Gauge prototype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</si>
</sst>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theme="0"/>
      <name val="Calibri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scheme val="minor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sz val="11"/>
      <color theme="0"/>
      <name val="Calibri"/>
      <scheme val="minor"/>
    </font>
    <font>
      <b/>
      <i/>
      <sz val="11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52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3" borderId="0" xfId="0" applyFont="1" applyFill="1"/>
    <xf numFmtId="0" fontId="2" fillId="4" borderId="0" xfId="0" applyFont="1" applyFill="1"/>
    <xf numFmtId="0" fontId="2" fillId="0" borderId="0" xfId="0" applyFont="1" applyFill="1"/>
    <xf numFmtId="0" fontId="2" fillId="5" borderId="0" xfId="0" applyFont="1" applyFill="1"/>
    <xf numFmtId="0" fontId="6" fillId="6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Border="1"/>
    <xf numFmtId="0" fontId="2" fillId="0" borderId="0" xfId="0" applyFont="1" applyFill="1" applyBorder="1"/>
    <xf numFmtId="0" fontId="2" fillId="0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1" fillId="0" borderId="0" xfId="0" applyFont="1"/>
    <xf numFmtId="0" fontId="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9" fontId="2" fillId="0" borderId="0" xfId="181" applyFont="1"/>
    <xf numFmtId="0" fontId="2" fillId="7" borderId="1" xfId="0" applyFont="1" applyFill="1" applyBorder="1" applyAlignment="1" applyProtection="1">
      <alignment horizontal="center" vertical="center" wrapText="1"/>
      <protection locked="0"/>
    </xf>
    <xf numFmtId="0" fontId="2" fillId="7" borderId="0" xfId="0" applyFont="1" applyFill="1" applyBorder="1" applyProtection="1">
      <protection locked="0"/>
    </xf>
    <xf numFmtId="0" fontId="2" fillId="7" borderId="1" xfId="0" applyFont="1" applyFill="1" applyBorder="1" applyAlignment="1" applyProtection="1">
      <alignment horizontal="center" vertical="center"/>
      <protection locked="0"/>
    </xf>
    <xf numFmtId="9" fontId="14" fillId="0" borderId="0" xfId="0" applyNumberFormat="1" applyFont="1"/>
    <xf numFmtId="0" fontId="14" fillId="0" borderId="0" xfId="0" applyFont="1" applyAlignment="1">
      <alignment horizontal="center"/>
    </xf>
    <xf numFmtId="0" fontId="7" fillId="5" borderId="0" xfId="0" applyFont="1" applyFill="1" applyAlignment="1">
      <alignment horizontal="center"/>
    </xf>
    <xf numFmtId="0" fontId="2" fillId="5" borderId="0" xfId="0" applyFont="1" applyFill="1" applyAlignment="1">
      <alignment horizontal="right"/>
    </xf>
    <xf numFmtId="9" fontId="2" fillId="5" borderId="0" xfId="181" applyFont="1" applyFill="1" applyAlignment="1">
      <alignment horizontal="center"/>
    </xf>
    <xf numFmtId="0" fontId="2" fillId="0" borderId="0" xfId="0" applyFont="1" applyAlignment="1">
      <alignment horizontal="right"/>
    </xf>
    <xf numFmtId="0" fontId="10" fillId="8" borderId="0" xfId="0" applyFont="1" applyFill="1" applyAlignment="1">
      <alignment horizontal="center"/>
    </xf>
    <xf numFmtId="0" fontId="6" fillId="6" borderId="0" xfId="0" applyFont="1" applyFill="1" applyAlignment="1">
      <alignment horizontal="right"/>
    </xf>
    <xf numFmtId="9" fontId="6" fillId="6" borderId="0" xfId="181" applyFont="1" applyFill="1" applyAlignment="1">
      <alignment horizontal="center"/>
    </xf>
    <xf numFmtId="0" fontId="15" fillId="2" borderId="0" xfId="0" applyFont="1" applyFill="1" applyAlignment="1">
      <alignment horizontal="center"/>
    </xf>
  </cellXfs>
  <cellStyles count="252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Normal" xfId="0" builtinId="0"/>
    <cellStyle name="Percent" xfId="181" builtinId="5"/>
  </cellStyles>
  <dxfs count="0"/>
  <tableStyles count="0" defaultTableStyle="TableStyleMedium9" defaultPivotStyle="PivotStyleMedium4"/>
  <colors>
    <mruColors>
      <color rgb="FFFF7F00"/>
      <color rgb="FFFF23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5"/>
    </mc:Choice>
    <mc:Fallback>
      <c:style val="45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Comparative theme ratings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sz="1100" b="1">
                    <a:solidFill>
                      <a:schemeClr val="tx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(SGG!$A$10,SGG!$A$24,SGG!$A$40,SGG!$A$56,SGG!$A$72)</c:f>
              <c:strCache>
                <c:ptCount val="5"/>
                <c:pt idx="0">
                  <c:v>Backstory and production</c:v>
                </c:pt>
                <c:pt idx="1">
                  <c:v>Feedback and debriefing</c:v>
                </c:pt>
                <c:pt idx="2">
                  <c:v>Realism (fidelity)</c:v>
                </c:pt>
                <c:pt idx="3">
                  <c:v>Interaction</c:v>
                </c:pt>
                <c:pt idx="4">
                  <c:v>AI and adaptivity</c:v>
                </c:pt>
              </c:strCache>
            </c:strRef>
          </c:cat>
          <c:val>
            <c:numRef>
              <c:f>(SGG!$I$20,SGG!$I$36,SGG!$I$52,SGG!$I$68,SGG!$I$82)</c:f>
              <c:numCache>
                <c:formatCode>0%</c:formatCode>
                <c:ptCount val="5"/>
                <c:pt idx="0">
                  <c:v>0.65</c:v>
                </c:pt>
                <c:pt idx="1">
                  <c:v>0.44</c:v>
                </c:pt>
                <c:pt idx="2">
                  <c:v>0.84</c:v>
                </c:pt>
                <c:pt idx="3">
                  <c:v>0.6</c:v>
                </c:pt>
                <c:pt idx="4">
                  <c:v>0.2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93665496"/>
        <c:axId val="2093691672"/>
      </c:barChart>
      <c:catAx>
        <c:axId val="2093665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093691672"/>
        <c:crosses val="autoZero"/>
        <c:auto val="1"/>
        <c:lblAlgn val="ctr"/>
        <c:lblOffset val="100"/>
        <c:noMultiLvlLbl val="0"/>
      </c:catAx>
      <c:valAx>
        <c:axId val="2093691672"/>
        <c:scaling>
          <c:orientation val="minMax"/>
          <c:max val="1.0"/>
          <c:min val="0.0"/>
        </c:scaling>
        <c:delete val="0"/>
        <c:axPos val="l"/>
        <c:numFmt formatCode="0%" sourceLinked="1"/>
        <c:majorTickMark val="out"/>
        <c:minorTickMark val="none"/>
        <c:tickLblPos val="nextTo"/>
        <c:crossAx val="2093665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7"/>
    </mc:Choice>
    <mc:Fallback>
      <c:style val="47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Comparative dimension ratings</a:t>
            </a:r>
          </a:p>
          <a:p>
            <a:pPr>
              <a:defRPr/>
            </a:pPr>
            <a:r>
              <a:rPr lang="en-US"/>
              <a:t>Overall game rating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3"/>
            <c:invertIfNegative val="0"/>
            <c:bubble3D val="0"/>
            <c:spPr>
              <a:gradFill flip="none" rotWithShape="1">
                <a:gsLst>
                  <a:gs pos="0">
                    <a:srgbClr val="FF7F00"/>
                  </a:gs>
                  <a:gs pos="100000">
                    <a:srgbClr val="FFFFFF"/>
                  </a:gs>
                </a:gsLst>
                <a:path path="circle">
                  <a:fillToRect l="100000" t="100000"/>
                </a:path>
                <a:tileRect r="-100000" b="-100000"/>
              </a:gradFill>
            </c:spPr>
          </c:dPt>
          <c:dLbls>
            <c:txPr>
              <a:bodyPr/>
              <a:lstStyle/>
              <a:p>
                <a:pPr>
                  <a:defRPr sz="1200" b="1" i="0" baseline="0">
                    <a:solidFill>
                      <a:schemeClr val="tx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(SGG!$I$90,SGG!$J$89,SGG!$K$90,SGG!$A$87)</c:f>
              <c:strCache>
                <c:ptCount val="4"/>
                <c:pt idx="0">
                  <c:v>Learning</c:v>
                </c:pt>
                <c:pt idx="1">
                  <c:v>Fun</c:v>
                </c:pt>
                <c:pt idx="2">
                  <c:v>Dynamic</c:v>
                </c:pt>
                <c:pt idx="3">
                  <c:v>Game rating</c:v>
                </c:pt>
              </c:strCache>
            </c:strRef>
          </c:cat>
          <c:val>
            <c:numRef>
              <c:f>(SGG!$I$86:$K$86,SGG!$M$86)</c:f>
              <c:numCache>
                <c:formatCode>0%</c:formatCode>
                <c:ptCount val="4"/>
                <c:pt idx="0">
                  <c:v>0.524230769230769</c:v>
                </c:pt>
                <c:pt idx="1">
                  <c:v>0.63</c:v>
                </c:pt>
                <c:pt idx="2">
                  <c:v>0.5425</c:v>
                </c:pt>
                <c:pt idx="3">
                  <c:v>0.565576923076923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3280360"/>
        <c:axId val="2093288744"/>
      </c:barChart>
      <c:catAx>
        <c:axId val="2093280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sz="1100" b="0"/>
            </a:pPr>
            <a:endParaRPr lang="en-US"/>
          </a:p>
        </c:txPr>
        <c:crossAx val="2093288744"/>
        <c:crosses val="autoZero"/>
        <c:auto val="1"/>
        <c:lblAlgn val="ctr"/>
        <c:lblOffset val="100"/>
        <c:noMultiLvlLbl val="0"/>
      </c:catAx>
      <c:valAx>
        <c:axId val="2093288744"/>
        <c:scaling>
          <c:orientation val="minMax"/>
          <c:max val="1.0"/>
          <c:min val="0.0"/>
        </c:scaling>
        <c:delete val="0"/>
        <c:axPos val="l"/>
        <c:numFmt formatCode="0%" sourceLinked="1"/>
        <c:majorTickMark val="out"/>
        <c:minorTickMark val="none"/>
        <c:tickLblPos val="nextTo"/>
        <c:crossAx val="2093280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173565</xdr:colOff>
      <xdr:row>0</xdr:row>
      <xdr:rowOff>135467</xdr:rowOff>
    </xdr:from>
    <xdr:to>
      <xdr:col>6</xdr:col>
      <xdr:colOff>711198</xdr:colOff>
      <xdr:row>29</xdr:row>
      <xdr:rowOff>33867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169333</xdr:colOff>
      <xdr:row>30</xdr:row>
      <xdr:rowOff>88899</xdr:rowOff>
    </xdr:from>
    <xdr:to>
      <xdr:col>6</xdr:col>
      <xdr:colOff>711201</xdr:colOff>
      <xdr:row>58</xdr:row>
      <xdr:rowOff>160866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90"/>
  <sheetViews>
    <sheetView tabSelected="1" zoomScale="150" zoomScaleNormal="150" zoomScalePageLayoutView="150" workbookViewId="0">
      <selection activeCell="G18" sqref="G18"/>
    </sheetView>
  </sheetViews>
  <sheetFormatPr baseColWidth="10" defaultRowHeight="14" x14ac:dyDescent="0"/>
  <cols>
    <col min="1" max="1" width="36.33203125" style="1" customWidth="1"/>
    <col min="2" max="6" width="11.33203125" style="1" customWidth="1"/>
    <col min="7" max="7" width="8.1640625" style="1" bestFit="1" customWidth="1"/>
    <col min="8" max="8" width="2.6640625" style="1" customWidth="1"/>
    <col min="9" max="11" width="5.83203125" style="1" customWidth="1"/>
    <col min="12" max="12" width="2.6640625" style="1" customWidth="1"/>
    <col min="13" max="15" width="5.83203125" style="1" customWidth="1"/>
    <col min="16" max="16" width="2.6640625" style="1" customWidth="1"/>
    <col min="17" max="16384" width="10.83203125" style="1"/>
  </cols>
  <sheetData>
    <row r="1" spans="1:15">
      <c r="A1" s="33" t="s">
        <v>101</v>
      </c>
      <c r="B1" s="33"/>
      <c r="C1" s="33"/>
      <c r="D1" s="33"/>
      <c r="E1" s="33"/>
      <c r="F1" s="33"/>
    </row>
    <row r="2" spans="1:15" hidden="1">
      <c r="I2" s="1" t="s">
        <v>5</v>
      </c>
      <c r="J2" s="1" t="s">
        <v>6</v>
      </c>
      <c r="K2" s="1" t="s">
        <v>7</v>
      </c>
    </row>
    <row r="3" spans="1:15" hidden="1">
      <c r="H3" s="1" t="s">
        <v>8</v>
      </c>
      <c r="I3" s="1">
        <v>0.7</v>
      </c>
      <c r="J3" s="1">
        <v>0.9</v>
      </c>
      <c r="K3" s="1">
        <v>0.8</v>
      </c>
      <c r="M3" s="1">
        <f>I3*5</f>
        <v>3.5</v>
      </c>
      <c r="N3" s="1">
        <f t="shared" ref="N3:O7" si="0">J3*5</f>
        <v>4.5</v>
      </c>
      <c r="O3" s="1">
        <f t="shared" si="0"/>
        <v>4</v>
      </c>
    </row>
    <row r="4" spans="1:15" hidden="1">
      <c r="H4" s="1" t="s">
        <v>6</v>
      </c>
      <c r="I4" s="1">
        <v>1</v>
      </c>
      <c r="J4" s="1">
        <v>0.2</v>
      </c>
      <c r="K4" s="1">
        <v>0.6</v>
      </c>
      <c r="M4" s="1">
        <f t="shared" ref="M4:M7" si="1">I4*5</f>
        <v>5</v>
      </c>
      <c r="N4" s="1">
        <f t="shared" si="0"/>
        <v>1</v>
      </c>
      <c r="O4" s="1">
        <f t="shared" si="0"/>
        <v>3</v>
      </c>
    </row>
    <row r="5" spans="1:15" hidden="1">
      <c r="H5" s="1" t="s">
        <v>9</v>
      </c>
      <c r="I5" s="1">
        <v>0.2</v>
      </c>
      <c r="J5" s="1">
        <v>1</v>
      </c>
      <c r="K5" s="1">
        <v>0.3</v>
      </c>
      <c r="M5" s="1">
        <f t="shared" si="1"/>
        <v>1</v>
      </c>
      <c r="N5" s="1">
        <f t="shared" si="0"/>
        <v>5</v>
      </c>
      <c r="O5" s="1">
        <f t="shared" si="0"/>
        <v>1.5</v>
      </c>
    </row>
    <row r="6" spans="1:15" hidden="1">
      <c r="H6" s="1" t="s">
        <v>10</v>
      </c>
      <c r="I6" s="1">
        <v>0.4</v>
      </c>
      <c r="J6" s="1">
        <v>0.6</v>
      </c>
      <c r="K6" s="1">
        <v>1</v>
      </c>
      <c r="M6" s="1">
        <f t="shared" si="1"/>
        <v>2</v>
      </c>
      <c r="N6" s="1">
        <f t="shared" si="0"/>
        <v>3</v>
      </c>
      <c r="O6" s="1">
        <f t="shared" si="0"/>
        <v>5</v>
      </c>
    </row>
    <row r="7" spans="1:15" hidden="1">
      <c r="H7" s="1" t="s">
        <v>11</v>
      </c>
      <c r="I7" s="1">
        <v>0.3</v>
      </c>
      <c r="J7" s="1">
        <v>0.4</v>
      </c>
      <c r="K7" s="1">
        <v>0.5</v>
      </c>
      <c r="M7" s="1">
        <f t="shared" si="1"/>
        <v>1.5</v>
      </c>
      <c r="N7" s="1">
        <f t="shared" si="0"/>
        <v>2</v>
      </c>
      <c r="O7" s="1">
        <f t="shared" si="0"/>
        <v>2.5</v>
      </c>
    </row>
    <row r="8" spans="1:15" hidden="1">
      <c r="I8" s="3">
        <f>SUM(I3:I7)</f>
        <v>2.5999999999999996</v>
      </c>
      <c r="J8" s="3">
        <f t="shared" ref="J8:K8" si="2">SUM(J3:J7)</f>
        <v>3.1</v>
      </c>
      <c r="K8" s="3">
        <f t="shared" si="2"/>
        <v>3.2</v>
      </c>
      <c r="M8" s="4">
        <f>SUM(M3:M7)</f>
        <v>13</v>
      </c>
      <c r="N8" s="4">
        <f t="shared" ref="N8:O8" si="3">SUM(N3:N7)</f>
        <v>15.5</v>
      </c>
      <c r="O8" s="4">
        <f t="shared" si="3"/>
        <v>16</v>
      </c>
    </row>
    <row r="9" spans="1:15" s="5" customFormat="1"/>
    <row r="10" spans="1:15" ht="15">
      <c r="A10" s="26" t="s">
        <v>99</v>
      </c>
      <c r="B10" s="26"/>
      <c r="M10" s="5"/>
      <c r="N10" s="5"/>
      <c r="O10" s="5"/>
    </row>
    <row r="11" spans="1:15">
      <c r="B11" s="18">
        <v>1</v>
      </c>
      <c r="C11" s="18">
        <v>2</v>
      </c>
      <c r="D11" s="18">
        <v>3</v>
      </c>
      <c r="E11" s="18">
        <v>4</v>
      </c>
      <c r="F11" s="18">
        <v>5</v>
      </c>
      <c r="G11" s="19" t="s">
        <v>4</v>
      </c>
    </row>
    <row r="12" spans="1:15" ht="28">
      <c r="A12" s="14" t="s">
        <v>73</v>
      </c>
      <c r="B12" s="12" t="s">
        <v>16</v>
      </c>
      <c r="C12" s="12" t="s">
        <v>17</v>
      </c>
      <c r="D12" s="12" t="s">
        <v>94</v>
      </c>
      <c r="E12" s="12" t="s">
        <v>18</v>
      </c>
      <c r="F12" s="12" t="s">
        <v>19</v>
      </c>
      <c r="G12" s="21">
        <v>4</v>
      </c>
    </row>
    <row r="13" spans="1:15" s="9" customFormat="1" hidden="1">
      <c r="B13" s="9">
        <v>-2</v>
      </c>
      <c r="C13" s="9">
        <v>-1</v>
      </c>
      <c r="D13" s="9">
        <v>1</v>
      </c>
      <c r="E13" s="9">
        <v>3</v>
      </c>
      <c r="F13" s="9">
        <v>5</v>
      </c>
      <c r="G13" s="22">
        <f>IF(G12=1,B13,IF(G12=2,C13,IF(G12=3,D13,IF(G12=4,E13,IF(G12=5,F13)))))</f>
        <v>3</v>
      </c>
      <c r="I13" s="1">
        <f>$G13*I$3</f>
        <v>2.0999999999999996</v>
      </c>
      <c r="J13" s="1">
        <f t="shared" ref="J13:K19" si="4">$G13*J$3</f>
        <v>2.7</v>
      </c>
      <c r="K13" s="1">
        <f t="shared" si="4"/>
        <v>2.4000000000000004</v>
      </c>
    </row>
    <row r="14" spans="1:15" ht="28">
      <c r="A14" s="14" t="s">
        <v>14</v>
      </c>
      <c r="B14" s="12" t="s">
        <v>16</v>
      </c>
      <c r="C14" s="12" t="s">
        <v>17</v>
      </c>
      <c r="D14" s="12" t="s">
        <v>94</v>
      </c>
      <c r="E14" s="12" t="s">
        <v>18</v>
      </c>
      <c r="F14" s="12" t="s">
        <v>19</v>
      </c>
      <c r="G14" s="21">
        <v>4</v>
      </c>
      <c r="I14" s="9"/>
      <c r="J14" s="9"/>
      <c r="K14" s="9"/>
    </row>
    <row r="15" spans="1:15" s="9" customFormat="1" hidden="1">
      <c r="B15" s="9">
        <v>-3</v>
      </c>
      <c r="C15" s="9">
        <v>-2</v>
      </c>
      <c r="D15" s="9">
        <v>1</v>
      </c>
      <c r="E15" s="9">
        <v>3</v>
      </c>
      <c r="F15" s="9">
        <v>5</v>
      </c>
      <c r="G15" s="22">
        <f>IF(G14=1,B15,IF(G14=2,C15,IF(G14=3,D15,IF(G14=4,E15,IF(G14=5,F15)))))</f>
        <v>3</v>
      </c>
      <c r="I15" s="1">
        <f>$G15*I$3</f>
        <v>2.0999999999999996</v>
      </c>
      <c r="J15" s="1">
        <f t="shared" si="4"/>
        <v>2.7</v>
      </c>
      <c r="K15" s="1">
        <f t="shared" si="4"/>
        <v>2.4000000000000004</v>
      </c>
    </row>
    <row r="16" spans="1:15" ht="28">
      <c r="A16" s="14" t="s">
        <v>76</v>
      </c>
      <c r="B16" s="12" t="s">
        <v>16</v>
      </c>
      <c r="C16" s="12" t="s">
        <v>17</v>
      </c>
      <c r="D16" s="12" t="s">
        <v>94</v>
      </c>
      <c r="E16" s="12" t="s">
        <v>18</v>
      </c>
      <c r="F16" s="12" t="s">
        <v>19</v>
      </c>
      <c r="G16" s="21">
        <v>3</v>
      </c>
      <c r="I16" s="9"/>
      <c r="J16" s="9"/>
      <c r="K16" s="9"/>
    </row>
    <row r="17" spans="1:11" s="9" customFormat="1" hidden="1">
      <c r="B17" s="9">
        <v>-3</v>
      </c>
      <c r="C17" s="9">
        <v>-2</v>
      </c>
      <c r="D17" s="9">
        <v>2</v>
      </c>
      <c r="E17" s="9">
        <v>4</v>
      </c>
      <c r="F17" s="9">
        <v>5</v>
      </c>
      <c r="G17" s="22">
        <f>IF(G16=1,B17,IF(G16=2,C17,IF(G16=3,D17,IF(G16=4,E17,IF(G16=5,F17)))))</f>
        <v>2</v>
      </c>
      <c r="I17" s="1">
        <f>$G17*I$3</f>
        <v>1.4</v>
      </c>
      <c r="J17" s="1">
        <f t="shared" si="4"/>
        <v>1.8</v>
      </c>
      <c r="K17" s="1">
        <f t="shared" si="4"/>
        <v>1.6</v>
      </c>
    </row>
    <row r="18" spans="1:11" ht="28">
      <c r="A18" s="14" t="s">
        <v>15</v>
      </c>
      <c r="B18" s="12" t="s">
        <v>20</v>
      </c>
      <c r="C18" s="12" t="s">
        <v>23</v>
      </c>
      <c r="D18" s="12" t="s">
        <v>21</v>
      </c>
      <c r="E18" s="12" t="s">
        <v>22</v>
      </c>
      <c r="F18" s="12" t="s">
        <v>24</v>
      </c>
      <c r="G18" s="21">
        <v>5</v>
      </c>
      <c r="I18" s="9"/>
      <c r="J18" s="9"/>
      <c r="K18" s="9"/>
    </row>
    <row r="19" spans="1:11" hidden="1">
      <c r="B19" s="9">
        <v>-2</v>
      </c>
      <c r="C19" s="9">
        <v>-1</v>
      </c>
      <c r="D19" s="9">
        <v>2</v>
      </c>
      <c r="E19" s="9">
        <v>4</v>
      </c>
      <c r="F19" s="9">
        <v>5</v>
      </c>
      <c r="G19" s="10">
        <f>IF(G18=1,B19,IF(G18=2,C19,IF(G18=3,D19,IF(G18=4,E19,IF(G18=5,F19)))))</f>
        <v>5</v>
      </c>
      <c r="I19" s="1">
        <f>$G19*I$3</f>
        <v>3.5</v>
      </c>
      <c r="J19" s="1">
        <f t="shared" si="4"/>
        <v>4.5</v>
      </c>
      <c r="K19" s="1">
        <f t="shared" si="4"/>
        <v>4</v>
      </c>
    </row>
    <row r="20" spans="1:11">
      <c r="A20" s="8"/>
      <c r="E20" s="27" t="s">
        <v>28</v>
      </c>
      <c r="F20" s="27"/>
      <c r="G20" s="27"/>
      <c r="H20" s="6"/>
      <c r="I20" s="28">
        <f>((SUM(I21:K21))/(SUM(M3:O3)))/B21</f>
        <v>0.64999999999999991</v>
      </c>
      <c r="J20" s="28"/>
      <c r="K20" s="28"/>
    </row>
    <row r="21" spans="1:11" hidden="1">
      <c r="A21" s="8" t="s">
        <v>13</v>
      </c>
      <c r="B21" s="1">
        <v>4</v>
      </c>
      <c r="I21" s="2">
        <f>SUM(I13:I19)</f>
        <v>9.1</v>
      </c>
      <c r="J21" s="2">
        <f t="shared" ref="J21:K21" si="5">SUM(J13:J19)</f>
        <v>11.7</v>
      </c>
      <c r="K21" s="2">
        <f t="shared" si="5"/>
        <v>10.4</v>
      </c>
    </row>
    <row r="22" spans="1:11" hidden="1">
      <c r="A22" s="29" t="s">
        <v>39</v>
      </c>
      <c r="B22" s="29"/>
      <c r="C22" s="29"/>
      <c r="D22" s="29"/>
      <c r="E22" s="29"/>
      <c r="F22" s="29"/>
      <c r="G22" s="29"/>
      <c r="H22" s="5"/>
      <c r="I22" s="1">
        <f>(I21/M$8)/$B21</f>
        <v>0.17499999999999999</v>
      </c>
      <c r="J22" s="1">
        <f>(J21/N$8)/$B21</f>
        <v>0.18870967741935482</v>
      </c>
      <c r="K22" s="1">
        <f>(K21/O$8)/$B21</f>
        <v>0.16250000000000001</v>
      </c>
    </row>
    <row r="23" spans="1:11">
      <c r="I23" s="11"/>
      <c r="J23" s="11"/>
      <c r="K23" s="11"/>
    </row>
    <row r="24" spans="1:11" ht="15">
      <c r="A24" s="26" t="s">
        <v>25</v>
      </c>
      <c r="B24" s="26"/>
      <c r="I24" s="11"/>
      <c r="J24" s="11"/>
      <c r="K24" s="11"/>
    </row>
    <row r="25" spans="1:11">
      <c r="B25" s="18">
        <v>1</v>
      </c>
      <c r="C25" s="18">
        <v>2</v>
      </c>
      <c r="D25" s="18">
        <v>3</v>
      </c>
      <c r="E25" s="18">
        <v>4</v>
      </c>
      <c r="F25" s="18">
        <v>5</v>
      </c>
      <c r="G25" s="19" t="s">
        <v>4</v>
      </c>
    </row>
    <row r="26" spans="1:11" ht="28">
      <c r="A26" s="14" t="s">
        <v>40</v>
      </c>
      <c r="B26" s="12" t="s">
        <v>16</v>
      </c>
      <c r="C26" s="12" t="s">
        <v>17</v>
      </c>
      <c r="D26" s="12" t="s">
        <v>94</v>
      </c>
      <c r="E26" s="12" t="s">
        <v>18</v>
      </c>
      <c r="F26" s="12" t="s">
        <v>19</v>
      </c>
      <c r="G26" s="23">
        <v>2</v>
      </c>
    </row>
    <row r="27" spans="1:11" s="9" customFormat="1" hidden="1">
      <c r="B27" s="9">
        <v>-2</v>
      </c>
      <c r="C27" s="9">
        <v>1</v>
      </c>
      <c r="D27" s="9">
        <v>3</v>
      </c>
      <c r="E27" s="9">
        <v>4</v>
      </c>
      <c r="F27" s="9">
        <v>5</v>
      </c>
      <c r="G27" s="22">
        <f>IF(G26=1,B27,IF(G26=2,C27,IF(G26=3,D27,IF(G26=4,E27,IF(G26=5,F27)))))</f>
        <v>1</v>
      </c>
      <c r="I27" s="9">
        <f>$G27*I$4</f>
        <v>1</v>
      </c>
      <c r="J27" s="9">
        <f t="shared" ref="J27:K35" si="6">$G27*J$4</f>
        <v>0.2</v>
      </c>
      <c r="K27" s="9">
        <f t="shared" si="6"/>
        <v>0.6</v>
      </c>
    </row>
    <row r="28" spans="1:11" ht="28">
      <c r="A28" s="14" t="s">
        <v>41</v>
      </c>
      <c r="B28" s="12" t="s">
        <v>16</v>
      </c>
      <c r="C28" s="12" t="s">
        <v>17</v>
      </c>
      <c r="D28" s="12" t="s">
        <v>94</v>
      </c>
      <c r="E28" s="12" t="s">
        <v>18</v>
      </c>
      <c r="F28" s="12" t="s">
        <v>19</v>
      </c>
      <c r="G28" s="23">
        <v>2</v>
      </c>
    </row>
    <row r="29" spans="1:11" s="9" customFormat="1" hidden="1">
      <c r="B29" s="9">
        <v>-1</v>
      </c>
      <c r="C29" s="9">
        <v>2</v>
      </c>
      <c r="D29" s="9">
        <v>3</v>
      </c>
      <c r="E29" s="9">
        <v>4</v>
      </c>
      <c r="F29" s="9">
        <v>5</v>
      </c>
      <c r="G29" s="22">
        <f>IF(G28=1,B29,IF(G28=2,C29,IF(G28=3,D29,IF(G28=4,E29,IF(G28=5,F29)))))</f>
        <v>2</v>
      </c>
      <c r="I29" s="9">
        <f>$G29*I$4</f>
        <v>2</v>
      </c>
      <c r="J29" s="9">
        <f t="shared" si="6"/>
        <v>0.4</v>
      </c>
      <c r="K29" s="9">
        <f t="shared" si="6"/>
        <v>1.2</v>
      </c>
    </row>
    <row r="30" spans="1:11" ht="28">
      <c r="A30" s="14" t="s">
        <v>77</v>
      </c>
      <c r="B30" s="15" t="s">
        <v>16</v>
      </c>
      <c r="C30" s="16" t="s">
        <v>17</v>
      </c>
      <c r="D30" s="12" t="s">
        <v>94</v>
      </c>
      <c r="E30" s="16" t="s">
        <v>18</v>
      </c>
      <c r="F30" s="16" t="s">
        <v>19</v>
      </c>
      <c r="G30" s="23">
        <v>3</v>
      </c>
    </row>
    <row r="31" spans="1:11" s="9" customFormat="1" hidden="1">
      <c r="B31" s="9">
        <v>-1</v>
      </c>
      <c r="C31" s="9">
        <v>1</v>
      </c>
      <c r="D31" s="9">
        <v>3</v>
      </c>
      <c r="E31" s="9">
        <v>4</v>
      </c>
      <c r="F31" s="9">
        <v>5</v>
      </c>
      <c r="G31" s="22">
        <f>IF(G30=1,B31,IF(G30=2,C31,IF(G30=3,D31,IF(G30=4,E31,IF(G30=5,F31)))))</f>
        <v>3</v>
      </c>
      <c r="I31" s="9">
        <f>$G31*I$4</f>
        <v>3</v>
      </c>
      <c r="J31" s="9">
        <f t="shared" si="6"/>
        <v>0.60000000000000009</v>
      </c>
      <c r="K31" s="9">
        <f t="shared" si="6"/>
        <v>1.7999999999999998</v>
      </c>
    </row>
    <row r="32" spans="1:11" ht="28">
      <c r="A32" s="14" t="s">
        <v>42</v>
      </c>
      <c r="B32" s="12" t="s">
        <v>45</v>
      </c>
      <c r="C32" s="17" t="s">
        <v>74</v>
      </c>
      <c r="D32" s="12" t="s">
        <v>43</v>
      </c>
      <c r="E32" s="12" t="s">
        <v>78</v>
      </c>
      <c r="F32" s="12" t="s">
        <v>44</v>
      </c>
      <c r="G32" s="23">
        <v>4</v>
      </c>
    </row>
    <row r="33" spans="1:11" s="9" customFormat="1" hidden="1">
      <c r="B33" s="9">
        <v>-4</v>
      </c>
      <c r="C33" s="9">
        <v>-1</v>
      </c>
      <c r="D33" s="9">
        <v>1</v>
      </c>
      <c r="E33" s="9">
        <v>3</v>
      </c>
      <c r="F33" s="9">
        <v>5</v>
      </c>
      <c r="G33" s="22">
        <f>IF(G32=1,B33,IF(G32=2,C33,IF(G32=3,D33,IF(G32=4,E33,IF(G32=5,F33)))))</f>
        <v>3</v>
      </c>
      <c r="I33" s="9">
        <f>$G33*I$4</f>
        <v>3</v>
      </c>
      <c r="J33" s="9">
        <f t="shared" si="6"/>
        <v>0.60000000000000009</v>
      </c>
      <c r="K33" s="9">
        <f t="shared" si="6"/>
        <v>1.7999999999999998</v>
      </c>
    </row>
    <row r="34" spans="1:11" ht="28">
      <c r="A34" s="14" t="s">
        <v>79</v>
      </c>
      <c r="B34" s="12" t="s">
        <v>48</v>
      </c>
      <c r="C34" s="12" t="s">
        <v>49</v>
      </c>
      <c r="D34" s="12" t="s">
        <v>50</v>
      </c>
      <c r="E34" s="12" t="s">
        <v>47</v>
      </c>
      <c r="F34" s="12" t="s">
        <v>46</v>
      </c>
      <c r="G34" s="23">
        <v>3</v>
      </c>
    </row>
    <row r="35" spans="1:11" s="9" customFormat="1" hidden="1">
      <c r="B35" s="9">
        <v>-1</v>
      </c>
      <c r="C35" s="9">
        <v>0</v>
      </c>
      <c r="D35" s="9">
        <v>2</v>
      </c>
      <c r="E35" s="9">
        <v>4</v>
      </c>
      <c r="F35" s="9">
        <v>5</v>
      </c>
      <c r="G35" s="10">
        <f>IF(G34=1,B35,IF(G34=2,C35,IF(G34=3,D35,IF(G34=4,E35,IF(G34=5,F35)))))</f>
        <v>2</v>
      </c>
      <c r="I35" s="9">
        <f>$G35*I$4</f>
        <v>2</v>
      </c>
      <c r="J35" s="9">
        <f t="shared" si="6"/>
        <v>0.4</v>
      </c>
      <c r="K35" s="9">
        <f t="shared" si="6"/>
        <v>1.2</v>
      </c>
    </row>
    <row r="36" spans="1:11">
      <c r="E36" s="27" t="s">
        <v>27</v>
      </c>
      <c r="F36" s="27"/>
      <c r="G36" s="27"/>
      <c r="H36" s="6"/>
      <c r="I36" s="28">
        <f>((SUM(I37:K37))/(SUM(M4:O4)))/B37</f>
        <v>0.43999999999999995</v>
      </c>
      <c r="J36" s="28"/>
      <c r="K36" s="28"/>
    </row>
    <row r="37" spans="1:11" hidden="1">
      <c r="A37" s="8" t="s">
        <v>26</v>
      </c>
      <c r="B37" s="1">
        <v>5</v>
      </c>
      <c r="I37" s="2">
        <f>SUM(I27:I35)</f>
        <v>11</v>
      </c>
      <c r="J37" s="2">
        <f>SUM(J27:J35)</f>
        <v>2.2000000000000002</v>
      </c>
      <c r="K37" s="2">
        <f>SUM(K27:K35)</f>
        <v>6.6</v>
      </c>
    </row>
    <row r="38" spans="1:11" hidden="1">
      <c r="A38" s="29" t="s">
        <v>38</v>
      </c>
      <c r="B38" s="29"/>
      <c r="C38" s="29"/>
      <c r="D38" s="29"/>
      <c r="E38" s="29"/>
      <c r="F38" s="29"/>
      <c r="G38" s="29"/>
      <c r="H38" s="5"/>
      <c r="I38" s="1">
        <f>(I37/M$8)/$B37</f>
        <v>0.16923076923076924</v>
      </c>
      <c r="J38" s="1">
        <f>(J37/N$8)/$B37</f>
        <v>2.838709677419355E-2</v>
      </c>
      <c r="K38" s="1">
        <f>(K37/O$8)/$B37</f>
        <v>8.249999999999999E-2</v>
      </c>
    </row>
    <row r="40" spans="1:11" ht="15">
      <c r="A40" s="30" t="s">
        <v>86</v>
      </c>
      <c r="B40" s="30"/>
      <c r="C40" s="13"/>
      <c r="D40" s="13"/>
      <c r="E40" s="13"/>
      <c r="F40" s="13"/>
      <c r="G40" s="13"/>
      <c r="I40" s="11"/>
      <c r="J40" s="11"/>
      <c r="K40" s="11"/>
    </row>
    <row r="41" spans="1:11">
      <c r="B41" s="18">
        <v>1</v>
      </c>
      <c r="C41" s="18">
        <v>2</v>
      </c>
      <c r="D41" s="18">
        <v>3</v>
      </c>
      <c r="E41" s="18">
        <v>4</v>
      </c>
      <c r="F41" s="18">
        <v>5</v>
      </c>
      <c r="G41" s="19" t="s">
        <v>4</v>
      </c>
    </row>
    <row r="42" spans="1:11" ht="28">
      <c r="A42" s="14" t="s">
        <v>85</v>
      </c>
      <c r="B42" s="12" t="s">
        <v>83</v>
      </c>
      <c r="C42" s="12" t="s">
        <v>82</v>
      </c>
      <c r="D42" s="12" t="s">
        <v>84</v>
      </c>
      <c r="E42" s="12" t="s">
        <v>81</v>
      </c>
      <c r="F42" s="12" t="s">
        <v>80</v>
      </c>
      <c r="G42" s="23">
        <v>4</v>
      </c>
    </row>
    <row r="43" spans="1:11" hidden="1">
      <c r="A43" s="9"/>
      <c r="B43" s="9">
        <v>-1</v>
      </c>
      <c r="C43" s="9">
        <v>1</v>
      </c>
      <c r="D43" s="9">
        <v>4</v>
      </c>
      <c r="E43" s="9">
        <v>5</v>
      </c>
      <c r="F43" s="9">
        <v>-2</v>
      </c>
      <c r="G43" s="22">
        <f>IF(G42=1,B43,IF(G42=2,C43,IF(G42=3,D43,IF(G42=4,E43,IF(G42=5,F43)))))</f>
        <v>5</v>
      </c>
      <c r="I43" s="1">
        <f>$G43*I$5</f>
        <v>1</v>
      </c>
      <c r="J43" s="1">
        <f t="shared" ref="J43:K51" si="7">$G43*J$5</f>
        <v>5</v>
      </c>
      <c r="K43" s="1">
        <f t="shared" si="7"/>
        <v>1.5</v>
      </c>
    </row>
    <row r="44" spans="1:11" ht="28">
      <c r="A44" s="14" t="s">
        <v>51</v>
      </c>
      <c r="B44" s="12" t="s">
        <v>16</v>
      </c>
      <c r="C44" s="12" t="s">
        <v>17</v>
      </c>
      <c r="D44" s="12" t="s">
        <v>94</v>
      </c>
      <c r="E44" s="12" t="s">
        <v>18</v>
      </c>
      <c r="F44" s="12" t="s">
        <v>19</v>
      </c>
      <c r="G44" s="23">
        <v>4</v>
      </c>
    </row>
    <row r="45" spans="1:11" hidden="1">
      <c r="A45" s="9"/>
      <c r="B45" s="9">
        <v>-2</v>
      </c>
      <c r="C45" s="9">
        <v>-1</v>
      </c>
      <c r="D45" s="9">
        <v>3</v>
      </c>
      <c r="E45" s="9">
        <v>4</v>
      </c>
      <c r="F45" s="9">
        <v>5</v>
      </c>
      <c r="G45" s="22">
        <f>IF(G44=1,B45,IF(G44=2,C45,IF(G44=3,D45,IF(G44=4,E45,IF(G44=5,F45)))))</f>
        <v>4</v>
      </c>
      <c r="I45" s="1">
        <f>$G45*I$5</f>
        <v>0.8</v>
      </c>
      <c r="J45" s="1">
        <f t="shared" si="7"/>
        <v>4</v>
      </c>
      <c r="K45" s="1">
        <f t="shared" si="7"/>
        <v>1.2</v>
      </c>
    </row>
    <row r="46" spans="1:11" ht="28">
      <c r="A46" s="14" t="s">
        <v>100</v>
      </c>
      <c r="B46" s="12" t="s">
        <v>75</v>
      </c>
      <c r="C46" s="17" t="s">
        <v>61</v>
      </c>
      <c r="D46" s="12" t="s">
        <v>60</v>
      </c>
      <c r="E46" s="12" t="s">
        <v>59</v>
      </c>
      <c r="F46" s="12" t="s">
        <v>58</v>
      </c>
      <c r="G46" s="23">
        <v>3</v>
      </c>
    </row>
    <row r="47" spans="1:11" hidden="1">
      <c r="A47" s="9"/>
      <c r="B47" s="9">
        <v>-2</v>
      </c>
      <c r="C47" s="9">
        <v>0</v>
      </c>
      <c r="D47" s="9">
        <v>3</v>
      </c>
      <c r="E47" s="9">
        <v>4</v>
      </c>
      <c r="F47" s="9">
        <v>5</v>
      </c>
      <c r="G47" s="22">
        <f>IF(G46=1,B47,IF(G46=2,C47,IF(G46=3,D47,IF(G46=4,E47,IF(G46=5,F47)))))</f>
        <v>3</v>
      </c>
      <c r="I47" s="1">
        <f>$G47*I$5</f>
        <v>0.60000000000000009</v>
      </c>
      <c r="J47" s="1">
        <f t="shared" si="7"/>
        <v>3</v>
      </c>
      <c r="K47" s="1">
        <f t="shared" si="7"/>
        <v>0.89999999999999991</v>
      </c>
    </row>
    <row r="48" spans="1:11" ht="28">
      <c r="A48" s="14" t="s">
        <v>52</v>
      </c>
      <c r="B48" s="12" t="s">
        <v>57</v>
      </c>
      <c r="C48" s="12" t="s">
        <v>56</v>
      </c>
      <c r="D48" s="12" t="s">
        <v>55</v>
      </c>
      <c r="E48" s="12" t="s">
        <v>54</v>
      </c>
      <c r="F48" s="12" t="s">
        <v>53</v>
      </c>
      <c r="G48" s="23">
        <v>4</v>
      </c>
    </row>
    <row r="49" spans="1:11" hidden="1">
      <c r="A49" s="9"/>
      <c r="B49" s="9">
        <v>-1</v>
      </c>
      <c r="C49" s="9">
        <v>1</v>
      </c>
      <c r="D49" s="9">
        <v>2</v>
      </c>
      <c r="E49" s="9">
        <v>4</v>
      </c>
      <c r="F49" s="9">
        <v>5</v>
      </c>
      <c r="G49" s="22">
        <f>IF(G48=1,B49,IF(G48=2,C49,IF(G48=3,D49,IF(G48=4,E49,IF(G48=5,F49)))))</f>
        <v>4</v>
      </c>
      <c r="I49" s="1">
        <f>$G49*I$5</f>
        <v>0.8</v>
      </c>
      <c r="J49" s="1">
        <f t="shared" si="7"/>
        <v>4</v>
      </c>
      <c r="K49" s="1">
        <f t="shared" si="7"/>
        <v>1.2</v>
      </c>
    </row>
    <row r="50" spans="1:11" ht="28">
      <c r="A50" s="14" t="s">
        <v>93</v>
      </c>
      <c r="B50" s="12" t="s">
        <v>90</v>
      </c>
      <c r="C50" s="12" t="s">
        <v>89</v>
      </c>
      <c r="D50" s="12" t="s">
        <v>91</v>
      </c>
      <c r="E50" s="12" t="s">
        <v>88</v>
      </c>
      <c r="F50" s="12" t="s">
        <v>87</v>
      </c>
      <c r="G50" s="23">
        <v>3</v>
      </c>
    </row>
    <row r="51" spans="1:11" hidden="1">
      <c r="A51" s="9"/>
      <c r="B51" s="9">
        <v>3</v>
      </c>
      <c r="C51" s="9">
        <v>4</v>
      </c>
      <c r="D51" s="9">
        <v>5</v>
      </c>
      <c r="E51" s="9">
        <v>1</v>
      </c>
      <c r="F51" s="9">
        <v>-2</v>
      </c>
      <c r="G51" s="10">
        <f>IF(G50=1,B51,IF(G50=2,C51,IF(G50=3,D51,IF(G50=4,E51,IF(G50=5,F51)))))</f>
        <v>5</v>
      </c>
      <c r="I51" s="1">
        <f>$G51*I$5</f>
        <v>1</v>
      </c>
      <c r="J51" s="1">
        <f t="shared" si="7"/>
        <v>5</v>
      </c>
      <c r="K51" s="1">
        <f t="shared" si="7"/>
        <v>1.5</v>
      </c>
    </row>
    <row r="52" spans="1:11">
      <c r="E52" s="27" t="s">
        <v>30</v>
      </c>
      <c r="F52" s="27"/>
      <c r="G52" s="27"/>
      <c r="H52" s="6"/>
      <c r="I52" s="28">
        <f>((SUM(I53:K53))/(SUM(M5:O5)))/B53</f>
        <v>0.84000000000000008</v>
      </c>
      <c r="J52" s="28"/>
      <c r="K52" s="28"/>
    </row>
    <row r="53" spans="1:11" hidden="1">
      <c r="A53" s="8" t="s">
        <v>29</v>
      </c>
      <c r="B53" s="1">
        <v>5</v>
      </c>
      <c r="I53" s="2">
        <f>SUM(I43:I51)</f>
        <v>4.2</v>
      </c>
      <c r="J53" s="2">
        <f>SUM(J43:J51)</f>
        <v>21</v>
      </c>
      <c r="K53" s="2">
        <f>SUM(K43:K51)</f>
        <v>6.3</v>
      </c>
    </row>
    <row r="54" spans="1:11" hidden="1">
      <c r="A54" s="29" t="s">
        <v>37</v>
      </c>
      <c r="B54" s="29"/>
      <c r="C54" s="29"/>
      <c r="D54" s="29"/>
      <c r="E54" s="29"/>
      <c r="F54" s="29"/>
      <c r="G54" s="29"/>
      <c r="I54" s="1">
        <f>(I53/M$8)/$B53</f>
        <v>6.4615384615384616E-2</v>
      </c>
      <c r="J54" s="1">
        <f>(J53/N$8)/$B53</f>
        <v>0.27096774193548384</v>
      </c>
      <c r="K54" s="1">
        <f>(K53/O$8)/$B53</f>
        <v>7.8750000000000001E-2</v>
      </c>
    </row>
    <row r="56" spans="1:11" ht="15">
      <c r="A56" s="30" t="s">
        <v>2</v>
      </c>
      <c r="B56" s="30"/>
      <c r="C56" s="13"/>
      <c r="D56" s="13"/>
      <c r="E56" s="13"/>
      <c r="F56" s="13"/>
      <c r="G56" s="13"/>
      <c r="I56" s="11"/>
      <c r="J56" s="11"/>
      <c r="K56" s="11"/>
    </row>
    <row r="57" spans="1:11">
      <c r="B57" s="18">
        <v>1</v>
      </c>
      <c r="C57" s="18">
        <v>2</v>
      </c>
      <c r="D57" s="18">
        <v>3</v>
      </c>
      <c r="E57" s="18">
        <v>4</v>
      </c>
      <c r="F57" s="18">
        <v>5</v>
      </c>
      <c r="G57" s="19" t="s">
        <v>4</v>
      </c>
    </row>
    <row r="58" spans="1:11" ht="28">
      <c r="A58" s="14" t="s">
        <v>98</v>
      </c>
      <c r="B58" s="12" t="s">
        <v>16</v>
      </c>
      <c r="C58" s="12" t="s">
        <v>17</v>
      </c>
      <c r="D58" s="12" t="s">
        <v>94</v>
      </c>
      <c r="E58" s="12" t="s">
        <v>18</v>
      </c>
      <c r="F58" s="12" t="s">
        <v>19</v>
      </c>
      <c r="G58" s="23">
        <v>3</v>
      </c>
    </row>
    <row r="59" spans="1:11" hidden="1">
      <c r="A59" s="9"/>
      <c r="B59" s="9">
        <v>-1</v>
      </c>
      <c r="C59" s="9">
        <v>0</v>
      </c>
      <c r="D59" s="9">
        <v>3</v>
      </c>
      <c r="E59" s="9">
        <v>4</v>
      </c>
      <c r="F59" s="9">
        <v>5</v>
      </c>
      <c r="G59" s="22">
        <f>IF(G58=1,B59,IF(G58=2,C59,IF(G58=3,D59,IF(G58=4,E59,IF(G58=5,F59)))))</f>
        <v>3</v>
      </c>
      <c r="I59" s="1">
        <f>$G59*I$6</f>
        <v>1.2000000000000002</v>
      </c>
      <c r="J59" s="1">
        <f t="shared" ref="J59:K67" si="8">$G59*J$6</f>
        <v>1.7999999999999998</v>
      </c>
      <c r="K59" s="1">
        <f t="shared" si="8"/>
        <v>3</v>
      </c>
    </row>
    <row r="60" spans="1:11" ht="28">
      <c r="A60" s="14" t="s">
        <v>92</v>
      </c>
      <c r="B60" s="12" t="s">
        <v>16</v>
      </c>
      <c r="C60" s="12" t="s">
        <v>17</v>
      </c>
      <c r="D60" s="12" t="s">
        <v>94</v>
      </c>
      <c r="E60" s="12" t="s">
        <v>18</v>
      </c>
      <c r="F60" s="12" t="s">
        <v>19</v>
      </c>
      <c r="G60" s="23">
        <v>4</v>
      </c>
    </row>
    <row r="61" spans="1:11" hidden="1">
      <c r="A61" s="9"/>
      <c r="B61" s="9">
        <v>0</v>
      </c>
      <c r="C61" s="9">
        <v>1</v>
      </c>
      <c r="D61" s="9">
        <v>3</v>
      </c>
      <c r="E61" s="9">
        <v>4</v>
      </c>
      <c r="F61" s="9">
        <v>5</v>
      </c>
      <c r="G61" s="22">
        <f>IF(G60=1,B61,IF(G60=2,C61,IF(G60=3,D61,IF(G60=4,E61,IF(G60=5,F61)))))</f>
        <v>4</v>
      </c>
      <c r="I61" s="1">
        <f>$G61*I$6</f>
        <v>1.6</v>
      </c>
      <c r="J61" s="1">
        <f t="shared" si="8"/>
        <v>2.4</v>
      </c>
      <c r="K61" s="1">
        <f t="shared" si="8"/>
        <v>4</v>
      </c>
    </row>
    <row r="62" spans="1:11" ht="28">
      <c r="A62" s="14" t="s">
        <v>70</v>
      </c>
      <c r="B62" s="15" t="s">
        <v>68</v>
      </c>
      <c r="C62" s="16" t="s">
        <v>69</v>
      </c>
      <c r="D62" s="16" t="s">
        <v>67</v>
      </c>
      <c r="E62" s="16" t="s">
        <v>71</v>
      </c>
      <c r="F62" s="16" t="s">
        <v>66</v>
      </c>
      <c r="G62" s="23">
        <v>2</v>
      </c>
    </row>
    <row r="63" spans="1:11" hidden="1">
      <c r="A63" s="9"/>
      <c r="B63" s="9">
        <v>-2</v>
      </c>
      <c r="C63" s="9">
        <v>1</v>
      </c>
      <c r="D63" s="9">
        <v>2</v>
      </c>
      <c r="E63" s="9">
        <v>4</v>
      </c>
      <c r="F63" s="9">
        <v>5</v>
      </c>
      <c r="G63" s="22">
        <f>IF(G62=1,B63,IF(G62=2,C63,IF(G62=3,D63,IF(G62=4,E63,IF(G62=5,F63)))))</f>
        <v>1</v>
      </c>
      <c r="I63" s="1">
        <f>$G63*I$6</f>
        <v>0.4</v>
      </c>
      <c r="J63" s="1">
        <f t="shared" si="8"/>
        <v>0.6</v>
      </c>
      <c r="K63" s="1">
        <f t="shared" si="8"/>
        <v>1</v>
      </c>
    </row>
    <row r="64" spans="1:11" ht="28">
      <c r="A64" s="14" t="s">
        <v>97</v>
      </c>
      <c r="B64" s="12" t="s">
        <v>16</v>
      </c>
      <c r="C64" s="12" t="s">
        <v>17</v>
      </c>
      <c r="D64" s="12" t="s">
        <v>94</v>
      </c>
      <c r="E64" s="12" t="s">
        <v>18</v>
      </c>
      <c r="F64" s="12" t="s">
        <v>19</v>
      </c>
      <c r="G64" s="23">
        <v>5</v>
      </c>
    </row>
    <row r="65" spans="1:11" hidden="1">
      <c r="A65" s="9"/>
      <c r="B65" s="9">
        <v>-1</v>
      </c>
      <c r="C65" s="9">
        <v>1</v>
      </c>
      <c r="D65" s="9">
        <v>2</v>
      </c>
      <c r="E65" s="9">
        <v>4</v>
      </c>
      <c r="F65" s="9">
        <v>5</v>
      </c>
      <c r="G65" s="22">
        <f>IF(G64=1,B65,IF(G64=2,C65,IF(G64=3,D65,IF(G64=4,E65,IF(G64=5,F65)))))</f>
        <v>5</v>
      </c>
      <c r="I65" s="1">
        <f>$G65*I$6</f>
        <v>2</v>
      </c>
      <c r="J65" s="1">
        <f t="shared" si="8"/>
        <v>3</v>
      </c>
      <c r="K65" s="1">
        <f t="shared" si="8"/>
        <v>5</v>
      </c>
    </row>
    <row r="66" spans="1:11" ht="28">
      <c r="A66" s="14" t="s">
        <v>62</v>
      </c>
      <c r="B66" s="15" t="s">
        <v>16</v>
      </c>
      <c r="C66" s="16" t="s">
        <v>17</v>
      </c>
      <c r="D66" s="12" t="s">
        <v>94</v>
      </c>
      <c r="E66" s="16" t="s">
        <v>18</v>
      </c>
      <c r="F66" s="16" t="s">
        <v>19</v>
      </c>
      <c r="G66" s="23">
        <v>3</v>
      </c>
    </row>
    <row r="67" spans="1:11" hidden="1">
      <c r="A67" s="9"/>
      <c r="B67" s="9">
        <v>1</v>
      </c>
      <c r="C67" s="9">
        <v>-1</v>
      </c>
      <c r="D67" s="9">
        <v>2</v>
      </c>
      <c r="E67" s="9">
        <v>4</v>
      </c>
      <c r="F67" s="9">
        <v>5</v>
      </c>
      <c r="G67" s="10">
        <f>IF(G66=1,B67,IF(G66=2,C67,IF(G66=3,D67,IF(G66=4,E67,IF(G66=5,F67)))))</f>
        <v>2</v>
      </c>
      <c r="I67" s="1">
        <f>$G67*I$6</f>
        <v>0.8</v>
      </c>
      <c r="J67" s="1">
        <f t="shared" si="8"/>
        <v>1.2</v>
      </c>
      <c r="K67" s="1">
        <f t="shared" si="8"/>
        <v>2</v>
      </c>
    </row>
    <row r="68" spans="1:11">
      <c r="E68" s="27" t="s">
        <v>32</v>
      </c>
      <c r="F68" s="27"/>
      <c r="G68" s="27"/>
      <c r="H68" s="6"/>
      <c r="I68" s="28">
        <f>((SUM(I69:K69))/(SUM(M6:O6)))/B69</f>
        <v>0.6</v>
      </c>
      <c r="J68" s="28"/>
      <c r="K68" s="28"/>
    </row>
    <row r="69" spans="1:11" hidden="1">
      <c r="A69" s="8" t="s">
        <v>31</v>
      </c>
      <c r="B69" s="1">
        <v>5</v>
      </c>
      <c r="I69" s="2">
        <f>SUM(I59:I67)</f>
        <v>6</v>
      </c>
      <c r="J69" s="2">
        <f>SUM(J59:J67)</f>
        <v>8.9999999999999982</v>
      </c>
      <c r="K69" s="2">
        <f>SUM(K59:K67)</f>
        <v>15</v>
      </c>
    </row>
    <row r="70" spans="1:11" hidden="1">
      <c r="A70" s="29" t="s">
        <v>36</v>
      </c>
      <c r="B70" s="29"/>
      <c r="C70" s="29"/>
      <c r="D70" s="29"/>
      <c r="E70" s="29"/>
      <c r="F70" s="29"/>
      <c r="G70" s="29"/>
      <c r="I70" s="1">
        <f>(I69/M$8)/$B69</f>
        <v>9.2307692307692313E-2</v>
      </c>
      <c r="J70" s="1">
        <f t="shared" ref="J70:K70" si="9">(J69/N$8)/$B69</f>
        <v>0.11612903225806451</v>
      </c>
      <c r="K70" s="1">
        <f t="shared" si="9"/>
        <v>0.1875</v>
      </c>
    </row>
    <row r="71" spans="1:11">
      <c r="A71" s="8"/>
      <c r="B71" s="8"/>
      <c r="C71" s="8"/>
      <c r="D71" s="8"/>
      <c r="E71" s="8"/>
      <c r="F71" s="8"/>
      <c r="G71" s="8"/>
    </row>
    <row r="72" spans="1:11" ht="15">
      <c r="A72" s="30" t="s">
        <v>3</v>
      </c>
      <c r="B72" s="30"/>
      <c r="C72" s="13"/>
      <c r="D72" s="13"/>
      <c r="E72" s="13"/>
      <c r="F72" s="13"/>
      <c r="G72" s="13"/>
      <c r="I72" s="11"/>
      <c r="J72" s="11"/>
      <c r="K72" s="11"/>
    </row>
    <row r="73" spans="1:11">
      <c r="B73" s="18">
        <v>1</v>
      </c>
      <c r="C73" s="18">
        <v>2</v>
      </c>
      <c r="D73" s="18">
        <v>3</v>
      </c>
      <c r="E73" s="18">
        <v>4</v>
      </c>
      <c r="F73" s="18">
        <v>5</v>
      </c>
      <c r="G73" s="19" t="s">
        <v>4</v>
      </c>
    </row>
    <row r="74" spans="1:11" ht="28">
      <c r="A74" s="14" t="s">
        <v>72</v>
      </c>
      <c r="B74" s="12" t="s">
        <v>16</v>
      </c>
      <c r="C74" s="12" t="s">
        <v>17</v>
      </c>
      <c r="D74" s="12" t="s">
        <v>94</v>
      </c>
      <c r="E74" s="12" t="s">
        <v>18</v>
      </c>
      <c r="F74" s="12" t="s">
        <v>19</v>
      </c>
      <c r="G74" s="23">
        <v>2</v>
      </c>
    </row>
    <row r="75" spans="1:11" hidden="1">
      <c r="A75" s="9"/>
      <c r="B75" s="9">
        <v>1</v>
      </c>
      <c r="C75" s="9">
        <v>2</v>
      </c>
      <c r="D75" s="9">
        <v>3</v>
      </c>
      <c r="E75" s="9">
        <v>4</v>
      </c>
      <c r="F75" s="9">
        <v>5</v>
      </c>
      <c r="G75" s="22">
        <f>IF(G74=1,B75,IF(G74=2,C75,IF(G74=3,D75,IF(G74=4,E75,IF(G74=5,F75)))))</f>
        <v>2</v>
      </c>
      <c r="I75" s="1">
        <f>$G75*I$7</f>
        <v>0.6</v>
      </c>
      <c r="J75" s="1">
        <f t="shared" ref="J75:K81" si="10">$G75*J$7</f>
        <v>0.8</v>
      </c>
      <c r="K75" s="1">
        <f t="shared" si="10"/>
        <v>1</v>
      </c>
    </row>
    <row r="76" spans="1:11" ht="28">
      <c r="A76" s="14" t="s">
        <v>63</v>
      </c>
      <c r="B76" s="12" t="s">
        <v>16</v>
      </c>
      <c r="C76" s="12" t="s">
        <v>17</v>
      </c>
      <c r="D76" s="12" t="s">
        <v>94</v>
      </c>
      <c r="E76" s="12" t="s">
        <v>18</v>
      </c>
      <c r="F76" s="12" t="s">
        <v>19</v>
      </c>
      <c r="G76" s="23">
        <v>3</v>
      </c>
    </row>
    <row r="77" spans="1:11" hidden="1">
      <c r="A77" s="9"/>
      <c r="B77" s="9">
        <v>-1</v>
      </c>
      <c r="C77" s="9">
        <v>1</v>
      </c>
      <c r="D77" s="9">
        <v>2</v>
      </c>
      <c r="E77" s="9">
        <v>4</v>
      </c>
      <c r="F77" s="9">
        <v>5</v>
      </c>
      <c r="G77" s="22">
        <f>IF(G76=1,B77,IF(G76=2,C77,IF(G76=3,D77,IF(G76=4,E77,IF(G76=5,F77)))))</f>
        <v>2</v>
      </c>
      <c r="I77" s="1">
        <f>$G77*I$7</f>
        <v>0.6</v>
      </c>
      <c r="J77" s="1">
        <f t="shared" si="10"/>
        <v>0.8</v>
      </c>
      <c r="K77" s="1">
        <f t="shared" si="10"/>
        <v>1</v>
      </c>
    </row>
    <row r="78" spans="1:11" ht="28">
      <c r="A78" s="14" t="s">
        <v>64</v>
      </c>
      <c r="B78" s="12" t="s">
        <v>16</v>
      </c>
      <c r="C78" s="12" t="s">
        <v>17</v>
      </c>
      <c r="D78" s="12" t="s">
        <v>94</v>
      </c>
      <c r="E78" s="12" t="s">
        <v>18</v>
      </c>
      <c r="F78" s="12" t="s">
        <v>19</v>
      </c>
      <c r="G78" s="23">
        <v>1</v>
      </c>
    </row>
    <row r="79" spans="1:11" hidden="1">
      <c r="A79" s="9"/>
      <c r="B79" s="9">
        <v>0</v>
      </c>
      <c r="C79" s="9">
        <v>1</v>
      </c>
      <c r="D79" s="9">
        <v>2</v>
      </c>
      <c r="E79" s="9">
        <v>4</v>
      </c>
      <c r="F79" s="9">
        <v>5</v>
      </c>
      <c r="G79" s="22">
        <f>IF(G78=1,B79,IF(G78=2,C79,IF(G78=3,D79,IF(G78=4,E79,IF(G78=5,F79)))))</f>
        <v>0</v>
      </c>
      <c r="I79" s="1">
        <f>$G79*I$7</f>
        <v>0</v>
      </c>
      <c r="J79" s="1">
        <f t="shared" si="10"/>
        <v>0</v>
      </c>
      <c r="K79" s="1">
        <f t="shared" si="10"/>
        <v>0</v>
      </c>
    </row>
    <row r="80" spans="1:11" ht="28">
      <c r="A80" s="14" t="s">
        <v>65</v>
      </c>
      <c r="B80" s="12" t="s">
        <v>16</v>
      </c>
      <c r="C80" s="12" t="s">
        <v>17</v>
      </c>
      <c r="D80" s="12" t="s">
        <v>94</v>
      </c>
      <c r="E80" s="12" t="s">
        <v>18</v>
      </c>
      <c r="F80" s="12" t="s">
        <v>19</v>
      </c>
      <c r="G80" s="23">
        <v>1</v>
      </c>
    </row>
    <row r="81" spans="1:13" hidden="1">
      <c r="A81" s="9"/>
      <c r="B81" s="9">
        <v>0</v>
      </c>
      <c r="C81" s="9">
        <v>1</v>
      </c>
      <c r="D81" s="9">
        <v>2</v>
      </c>
      <c r="E81" s="9">
        <v>4</v>
      </c>
      <c r="F81" s="9">
        <v>5</v>
      </c>
      <c r="G81" s="10">
        <f>IF(G80=1,B81,IF(G80=2,C81,IF(G80=3,D81,IF(G80=4,E81,IF(G80=5,F81)))))</f>
        <v>0</v>
      </c>
      <c r="I81" s="1">
        <f>$G81*I$7</f>
        <v>0</v>
      </c>
      <c r="J81" s="1">
        <f t="shared" si="10"/>
        <v>0</v>
      </c>
      <c r="K81" s="1">
        <f t="shared" si="10"/>
        <v>0</v>
      </c>
    </row>
    <row r="82" spans="1:13">
      <c r="E82" s="27" t="s">
        <v>34</v>
      </c>
      <c r="F82" s="27"/>
      <c r="G82" s="27"/>
      <c r="H82" s="6"/>
      <c r="I82" s="28">
        <f>((SUM(I83:K83))/(SUM(M7:O7)))/B83</f>
        <v>0.19999999999999998</v>
      </c>
      <c r="J82" s="28"/>
      <c r="K82" s="28"/>
    </row>
    <row r="83" spans="1:13" hidden="1">
      <c r="A83" s="8" t="s">
        <v>33</v>
      </c>
      <c r="B83" s="1">
        <v>4</v>
      </c>
      <c r="I83" s="2">
        <f>SUM(I75:I81)</f>
        <v>1.2</v>
      </c>
      <c r="J83" s="2">
        <f>SUM(J75:J81)</f>
        <v>1.6</v>
      </c>
      <c r="K83" s="2">
        <f>SUM(K75:K81)</f>
        <v>2</v>
      </c>
    </row>
    <row r="84" spans="1:13" hidden="1">
      <c r="A84" s="29" t="s">
        <v>35</v>
      </c>
      <c r="B84" s="29"/>
      <c r="C84" s="29"/>
      <c r="D84" s="29"/>
      <c r="E84" s="29"/>
      <c r="F84" s="29"/>
      <c r="G84" s="29"/>
      <c r="I84" s="1">
        <f>(I83/M$8)/$B83</f>
        <v>2.3076923076923075E-2</v>
      </c>
      <c r="J84" s="1">
        <f>(J83/N$8)/$B83</f>
        <v>2.5806451612903226E-2</v>
      </c>
      <c r="K84" s="1">
        <f>(K83/O$8)/$B83</f>
        <v>3.125E-2</v>
      </c>
    </row>
    <row r="86" spans="1:13">
      <c r="A86" s="29" t="s">
        <v>12</v>
      </c>
      <c r="B86" s="29"/>
      <c r="C86" s="29"/>
      <c r="D86" s="29"/>
      <c r="E86" s="29"/>
      <c r="F86" s="29"/>
      <c r="G86" s="29"/>
      <c r="I86" s="20">
        <f>I22+I38+I54+I70+I84</f>
        <v>0.52423076923076928</v>
      </c>
      <c r="J86" s="20">
        <f>J22+J38+J54+J70+J84</f>
        <v>0.62999999999999989</v>
      </c>
      <c r="K86" s="20">
        <f>K22+K38+K54+K70+K84</f>
        <v>0.54249999999999998</v>
      </c>
      <c r="M86" s="24">
        <f>I87</f>
        <v>0.56557692307692309</v>
      </c>
    </row>
    <row r="87" spans="1:13">
      <c r="A87" s="31" t="s">
        <v>96</v>
      </c>
      <c r="B87" s="31"/>
      <c r="C87" s="31"/>
      <c r="D87" s="31"/>
      <c r="E87" s="31"/>
      <c r="F87" s="31"/>
      <c r="G87" s="31"/>
      <c r="H87" s="7"/>
      <c r="I87" s="32">
        <f>AVERAGE(I86:K86)</f>
        <v>0.56557692307692309</v>
      </c>
      <c r="J87" s="32"/>
      <c r="K87" s="32"/>
    </row>
    <row r="89" spans="1:13">
      <c r="J89" s="25" t="s">
        <v>1</v>
      </c>
    </row>
    <row r="90" spans="1:13">
      <c r="I90" s="25" t="s">
        <v>0</v>
      </c>
      <c r="K90" s="25" t="s">
        <v>95</v>
      </c>
    </row>
  </sheetData>
  <sheetProtection password="EF2E" sheet="1" objects="1" scenarios="1" selectLockedCells="1"/>
  <mergeCells count="24">
    <mergeCell ref="E82:G82"/>
    <mergeCell ref="I82:K82"/>
    <mergeCell ref="A84:G84"/>
    <mergeCell ref="A86:G86"/>
    <mergeCell ref="A87:G87"/>
    <mergeCell ref="I87:K87"/>
    <mergeCell ref="A24:B24"/>
    <mergeCell ref="A72:B72"/>
    <mergeCell ref="E36:G36"/>
    <mergeCell ref="I36:K36"/>
    <mergeCell ref="A38:G38"/>
    <mergeCell ref="A40:B40"/>
    <mergeCell ref="E52:G52"/>
    <mergeCell ref="I52:K52"/>
    <mergeCell ref="A54:G54"/>
    <mergeCell ref="A56:B56"/>
    <mergeCell ref="E68:G68"/>
    <mergeCell ref="I68:K68"/>
    <mergeCell ref="A70:G70"/>
    <mergeCell ref="A1:F1"/>
    <mergeCell ref="A10:B10"/>
    <mergeCell ref="E20:G20"/>
    <mergeCell ref="I20:K20"/>
    <mergeCell ref="A22:G22"/>
  </mergeCells>
  <pageMargins left="0.75" right="0.75" top="1" bottom="1" header="0.5" footer="0.5"/>
  <pageSetup paperSize="9"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50" zoomScaleNormal="150" zoomScalePageLayoutView="150" workbookViewId="0">
      <selection activeCell="I32" sqref="I32"/>
    </sheetView>
  </sheetViews>
  <sheetFormatPr baseColWidth="10" defaultRowHeight="14" x14ac:dyDescent="0"/>
  <cols>
    <col min="1" max="16384" width="10.83203125" style="1"/>
  </cols>
  <sheetData/>
  <phoneticPr fontId="9" type="noConversion"/>
  <pageMargins left="0.78740157480314965" right="0.78740157480314965" top="0.78740157480314965" bottom="0.78740157480314965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SGG</vt:lpstr>
      <vt:lpstr>SGG dashboard</vt:lpstr>
    </vt:vector>
  </TitlesOfParts>
  <Company>NWU: Vaal Triangle Campus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Werner Ravyse</dc:creator>
  <cp:lastModifiedBy>Werner Ravyse</cp:lastModifiedBy>
  <dcterms:created xsi:type="dcterms:W3CDTF">2015-10-16T06:23:11Z</dcterms:created>
  <dcterms:modified xsi:type="dcterms:W3CDTF">2015-11-04T08:18:21Z</dcterms:modified>
</cp:coreProperties>
</file>